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70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<sst xmlns="http://schemas.openxmlformats.org/spreadsheetml/2006/main" count="239" uniqueCount="115">
  <si>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</si>
  <si>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</si>
  <si>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</si>
  <si>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</si>
  <si>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</si>
  <si>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</si>
  <si>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</si>
  <si>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</si>
  <si>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</si>
  <si>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</si>
  <si>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</si>
  <si>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</si>
  <si>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</si>
  <si>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</si>
  <si>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</si>
  <si>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</si>
  <si>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</si>
  <si>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</si>
  <si>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</si>
  <si>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</si>
  <si>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</si>
  <si>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</si>
  <si>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</si>
  <si>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</si>
  <si>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</si>
  <si>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</si>
  <si>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</si>
  <si>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</si>
  <si>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</si>
  <si>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</si>
  <si>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</si>
  <si>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</si>
  <si>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</si>
  <si>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</si>
  <si>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</si>
  <si>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</si>
  <si>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</si>
  <si>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</si>
  <si>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</si>
  <si>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</si>
  <si>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</si>
  <si>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</si>
  <si>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</si>
  <si>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</si>
  <si>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</si>
  <si>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</si>
  <si>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</si>
  <si>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</si>
  <si>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</si>
  <si>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</si>
  <si>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</si>
  <si>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</si>
  <si>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</si>
  <si>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</si>
  <si>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</si>
  <si>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</si>
  <si>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Kxx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</si>
  <si>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</si>
  <si>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</si>
  <si>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</si>
  <si>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</si>
  <si>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</si>
  <si>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</si>
  <si>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</si>
  <si>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</si>
  <si>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</si>
  <si>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</si>
  <si>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</si>
  <si>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</si>
  <si>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</si>
  <si>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</si>
  <si>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</si>
  <si>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</si>
  <si>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</si>
  <si>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</si>
  <si>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</si>
  <si>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</si>
  <si>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</si>
  <si>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</si>
  <si>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</si>
  <si>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</si>
  <si>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</si>
  <si>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</si>
  <si>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</si>
  <si>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</si>
  <si>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</si>
  <si>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</si>
  <si>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</si>
  <si>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</si>
  <si>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</si>
  <si>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</si>
  <si>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</si>
  <si>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</si>
  <si>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</si>
  <si>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</si>
  <si>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</si>
  <si>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</si>
  <si>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</si>
  <si>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Pomoći proračunskim korisnicima temeljem prijenosa EU sredstava (izvor-51 asistenti)</t>
  </si>
  <si>
    <t>PRIJEDLOG PLANA ZA 2021. (četvrta razina računskog plana)</t>
  </si>
  <si>
    <t>2021.</t>
  </si>
  <si>
    <t>2023. (druga razina računskog plana)</t>
  </si>
  <si>
    <r>
      <t xml:space="preserve">PRIJEDLOG FINANCIJSKOG PLANA (proračunski korisnik) ZA 2021.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2022. I 2023.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</si>
  <si>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Prijedlog plana 
za 2021.</t>
  </si>
  <si>
    <t>Projekcija plana
za 2022.</t>
  </si>
  <si>
    <t>Projekcija plana 
za 2023.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</si>
  <si>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</si>
  <si>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</si>
  <si>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</si>
  <si>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OŠ DONJI KRALJEVEC</t>
  </si>
  <si>
    <t>Ostali nespomenuti rashodi poslovanja</t>
  </si>
  <si>
    <t>knjige, u,jetnička djela i ostale izložbene vrijednosti</t>
  </si>
  <si>
    <t>Postrojenja i oprema</t>
  </si>
  <si>
    <t>knjige, umjetnička djela i ostale izložbene vrijednosti</t>
  </si>
  <si>
    <t>knjige , umjetnička djela i ostale izložbene vrijednosti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</si>
</sst>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2" sqref="F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0"/>
      <c r="B2" s="160"/>
      <c r="C2" s="160"/>
      <c r="D2" s="160"/>
      <c r="E2" s="160"/>
      <c r="F2" s="160"/>
      <c r="G2" s="160"/>
      <c r="H2" s="160"/>
    </row>
    <row r="3" spans="1:8" ht="48" customHeight="1">
      <c r="A3" s="154" t="s">
        <v>102</v>
      </c>
      <c r="B3" s="154"/>
      <c r="C3" s="154"/>
      <c r="D3" s="154"/>
      <c r="E3" s="154"/>
      <c r="F3" s="154"/>
      <c r="G3" s="154"/>
      <c r="H3" s="154"/>
    </row>
    <row r="4" spans="1:8" s="48" customFormat="1" ht="26.25" customHeight="1">
      <c r="A4" s="154" t="s">
        <v>24</v>
      </c>
      <c r="B4" s="154"/>
      <c r="C4" s="154"/>
      <c r="D4" s="154"/>
      <c r="E4" s="154"/>
      <c r="F4" s="154"/>
      <c r="G4" s="161"/>
      <c r="H4" s="161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103</v>
      </c>
      <c r="G6" s="55" t="s">
        <v>104</v>
      </c>
      <c r="H6" s="56" t="s">
        <v>105</v>
      </c>
      <c r="I6" s="57"/>
    </row>
    <row r="7" spans="1:9" ht="27.75" customHeight="1">
      <c r="A7" s="162" t="s">
        <v>26</v>
      </c>
      <c r="B7" s="148"/>
      <c r="C7" s="148"/>
      <c r="D7" s="148"/>
      <c r="E7" s="163"/>
      <c r="F7" s="71">
        <f>+F8+F9</f>
        <v>5044589</v>
      </c>
      <c r="G7" s="71">
        <f>+G8+G9</f>
        <v>5071718</v>
      </c>
      <c r="H7" s="71">
        <f>+H8+H9</f>
        <v>5160500</v>
      </c>
      <c r="I7" s="69"/>
    </row>
    <row r="8" spans="1:8" ht="22.5" customHeight="1">
      <c r="A8" s="145" t="s">
        <v>0</v>
      </c>
      <c r="B8" s="146"/>
      <c r="C8" s="146"/>
      <c r="D8" s="146"/>
      <c r="E8" s="153"/>
      <c r="F8" s="74">
        <v>5044589</v>
      </c>
      <c r="G8" s="74">
        <v>5071718</v>
      </c>
      <c r="H8" s="74">
        <v>5160500</v>
      </c>
    </row>
    <row r="9" spans="1:8" ht="22.5" customHeight="1">
      <c r="A9" s="149" t="s">
        <v>28</v>
      </c>
      <c r="B9" s="150"/>
      <c r="C9" s="150"/>
      <c r="D9" s="150"/>
      <c r="E9" s="151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SUM(F11:F12)</f>
        <v>5044589</v>
      </c>
      <c r="G10" s="71">
        <f>SUM(G11:G12)</f>
        <v>5071718</v>
      </c>
      <c r="H10" s="71">
        <f>SUM(H11:H12)</f>
        <v>5160500</v>
      </c>
    </row>
    <row r="11" spans="1:10" ht="22.5" customHeight="1">
      <c r="A11" s="158" t="s">
        <v>1</v>
      </c>
      <c r="B11" s="146"/>
      <c r="C11" s="146"/>
      <c r="D11" s="146"/>
      <c r="E11" s="159"/>
      <c r="F11" s="74">
        <v>4894589</v>
      </c>
      <c r="G11" s="74">
        <v>4921718</v>
      </c>
      <c r="H11" s="74">
        <v>5010500</v>
      </c>
      <c r="I11" s="38"/>
      <c r="J11" s="38"/>
    </row>
    <row r="12" spans="1:10" ht="22.5" customHeight="1">
      <c r="A12" s="152" t="s">
        <v>29</v>
      </c>
      <c r="B12" s="153"/>
      <c r="C12" s="153"/>
      <c r="D12" s="153"/>
      <c r="E12" s="153"/>
      <c r="F12" s="58">
        <v>150000</v>
      </c>
      <c r="G12" s="58">
        <v>150000</v>
      </c>
      <c r="H12" s="59">
        <v>150000</v>
      </c>
      <c r="I12" s="38"/>
      <c r="J12" s="38"/>
    </row>
    <row r="13" spans="1:10" ht="22.5" customHeight="1">
      <c r="A13" s="147" t="s">
        <v>2</v>
      </c>
      <c r="B13" s="148"/>
      <c r="C13" s="148"/>
      <c r="D13" s="148"/>
      <c r="E13" s="148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4"/>
      <c r="B14" s="143"/>
      <c r="C14" s="143"/>
      <c r="D14" s="143"/>
      <c r="E14" s="143"/>
      <c r="F14" s="144"/>
      <c r="G14" s="144"/>
      <c r="H14" s="144"/>
    </row>
    <row r="15" spans="1:10" ht="27.75" customHeight="1">
      <c r="A15" s="51"/>
      <c r="B15" s="52"/>
      <c r="C15" s="52"/>
      <c r="D15" s="53"/>
      <c r="E15" s="54"/>
      <c r="F15" s="55" t="s">
        <v>103</v>
      </c>
      <c r="G15" s="55" t="s">
        <v>104</v>
      </c>
      <c r="H15" s="56" t="s">
        <v>105</v>
      </c>
      <c r="J15" s="38"/>
    </row>
    <row r="16" spans="1:10" ht="30.75" customHeight="1">
      <c r="A16" s="155" t="s">
        <v>30</v>
      </c>
      <c r="B16" s="156"/>
      <c r="C16" s="156"/>
      <c r="D16" s="156"/>
      <c r="E16" s="157"/>
      <c r="F16" s="75"/>
      <c r="G16" s="75"/>
      <c r="H16" s="76"/>
      <c r="J16" s="38"/>
    </row>
    <row r="17" spans="1:10" ht="34.5" customHeight="1">
      <c r="A17" s="164" t="s">
        <v>31</v>
      </c>
      <c r="B17" s="165"/>
      <c r="C17" s="165"/>
      <c r="D17" s="165"/>
      <c r="E17" s="166"/>
      <c r="F17" s="77"/>
      <c r="G17" s="77"/>
      <c r="H17" s="72"/>
      <c r="J17" s="38"/>
    </row>
    <row r="18" spans="1:10" s="43" customFormat="1" ht="25.5" customHeight="1">
      <c r="A18" s="142"/>
      <c r="B18" s="143"/>
      <c r="C18" s="143"/>
      <c r="D18" s="143"/>
      <c r="E18" s="143"/>
      <c r="F18" s="144"/>
      <c r="G18" s="144"/>
      <c r="H18" s="144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103</v>
      </c>
      <c r="G19" s="55" t="s">
        <v>104</v>
      </c>
      <c r="H19" s="56" t="s">
        <v>105</v>
      </c>
      <c r="J19" s="78"/>
      <c r="K19" s="78"/>
    </row>
    <row r="20" spans="1:10" s="43" customFormat="1" ht="22.5" customHeight="1">
      <c r="A20" s="145" t="s">
        <v>3</v>
      </c>
      <c r="B20" s="146"/>
      <c r="C20" s="146"/>
      <c r="D20" s="146"/>
      <c r="E20" s="146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45" t="s">
        <v>4</v>
      </c>
      <c r="B21" s="146"/>
      <c r="C21" s="146"/>
      <c r="D21" s="146"/>
      <c r="E21" s="146"/>
      <c r="F21" s="58">
        <f>SUM('PLAN RASHODA I IZDATAKA'!C84)</f>
        <v>0</v>
      </c>
      <c r="G21" s="58">
        <f>SUM('PLAN RASHODA I IZDATAKA'!C117)</f>
        <v>0</v>
      </c>
      <c r="H21" s="58">
        <f>SUM('PLAN RASHODA I IZDATAKA'!C139)</f>
        <v>0</v>
      </c>
    </row>
    <row r="22" spans="1:11" s="43" customFormat="1" ht="22.5" customHeight="1">
      <c r="A22" s="147" t="s">
        <v>5</v>
      </c>
      <c r="B22" s="148"/>
      <c r="C22" s="148"/>
      <c r="D22" s="148"/>
      <c r="E22" s="14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2"/>
      <c r="B23" s="143"/>
      <c r="C23" s="143"/>
      <c r="D23" s="143"/>
      <c r="E23" s="143"/>
      <c r="F23" s="144"/>
      <c r="G23" s="144"/>
      <c r="H23" s="144"/>
    </row>
    <row r="24" spans="1:8" s="43" customFormat="1" ht="22.5" customHeight="1">
      <c r="A24" s="158" t="s">
        <v>6</v>
      </c>
      <c r="B24" s="146"/>
      <c r="C24" s="146"/>
      <c r="D24" s="146"/>
      <c r="E24" s="146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0" t="s">
        <v>32</v>
      </c>
      <c r="B26" s="141"/>
      <c r="C26" s="141"/>
      <c r="D26" s="141"/>
      <c r="E26" s="141"/>
      <c r="F26" s="141"/>
      <c r="G26" s="141"/>
      <c r="H26" s="141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3:H23"/>
    <mergeCell ref="A24:E24"/>
    <mergeCell ref="A11:E11"/>
    <mergeCell ref="A2:H2"/>
    <mergeCell ref="A3:H3"/>
    <mergeCell ref="A4:H4"/>
    <mergeCell ref="A7:E7"/>
    <mergeCell ref="A8:E8"/>
    <mergeCell ref="A17:E17"/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4">
      <selection activeCell="B17" sqref="B17:K1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54" t="s">
        <v>93</v>
      </c>
      <c r="B1" s="154"/>
      <c r="C1" s="154"/>
      <c r="D1" s="154"/>
      <c r="E1" s="154"/>
      <c r="F1" s="154"/>
      <c r="G1" s="154"/>
      <c r="H1" s="154"/>
      <c r="I1" s="167"/>
      <c r="J1" s="167"/>
      <c r="K1" s="167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68" t="s">
        <v>100</v>
      </c>
      <c r="C3" s="169"/>
      <c r="D3" s="169"/>
      <c r="E3" s="169"/>
      <c r="F3" s="169"/>
      <c r="G3" s="169"/>
      <c r="H3" s="169"/>
      <c r="I3" s="170"/>
      <c r="J3" s="170"/>
      <c r="K3" s="171"/>
    </row>
    <row r="4" spans="1:11" s="1" customFormat="1" ht="90" thickBot="1">
      <c r="A4" s="66" t="s">
        <v>40</v>
      </c>
      <c r="B4" s="127" t="s">
        <v>46</v>
      </c>
      <c r="C4" s="127" t="s">
        <v>47</v>
      </c>
      <c r="D4" s="127" t="s">
        <v>48</v>
      </c>
      <c r="E4" s="127" t="s">
        <v>49</v>
      </c>
      <c r="F4" s="127" t="s">
        <v>50</v>
      </c>
      <c r="G4" s="127" t="s">
        <v>51</v>
      </c>
      <c r="H4" s="127" t="s">
        <v>106</v>
      </c>
      <c r="I4" s="127" t="s">
        <v>52</v>
      </c>
      <c r="J4" s="127" t="s">
        <v>53</v>
      </c>
      <c r="K4" s="127" t="s">
        <v>54</v>
      </c>
    </row>
    <row r="5" spans="1:11" s="1" customFormat="1" ht="12.75" customHeight="1">
      <c r="A5" s="101">
        <v>6361</v>
      </c>
      <c r="B5" s="102">
        <v>3238989</v>
      </c>
      <c r="C5" s="103"/>
      <c r="D5" s="104"/>
      <c r="E5" s="105"/>
      <c r="F5" s="105"/>
      <c r="G5" s="106"/>
      <c r="H5" s="107"/>
      <c r="I5" s="107"/>
      <c r="J5" s="107"/>
      <c r="K5" s="107"/>
    </row>
    <row r="6" spans="1:11" s="1" customFormat="1" ht="12.75">
      <c r="A6" s="108">
        <v>6529</v>
      </c>
      <c r="B6" s="109"/>
      <c r="C6" s="110"/>
      <c r="D6" s="110">
        <v>708300</v>
      </c>
      <c r="E6" s="110"/>
      <c r="F6" s="110">
        <v>18000</v>
      </c>
      <c r="G6" s="111"/>
      <c r="H6" s="112"/>
      <c r="I6" s="112"/>
      <c r="J6" s="112"/>
      <c r="K6" s="112"/>
    </row>
    <row r="7" spans="1:11" s="1" customFormat="1" ht="12.75">
      <c r="A7" s="108">
        <v>6612</v>
      </c>
      <c r="B7" s="109"/>
      <c r="C7" s="110">
        <v>115000</v>
      </c>
      <c r="D7" s="110"/>
      <c r="E7" s="110"/>
      <c r="F7" s="110"/>
      <c r="G7" s="111"/>
      <c r="H7" s="112"/>
      <c r="I7" s="112"/>
      <c r="J7" s="112"/>
      <c r="K7" s="112"/>
    </row>
    <row r="8" spans="1:11" s="1" customFormat="1" ht="12.75">
      <c r="A8" s="108">
        <v>6631</v>
      </c>
      <c r="B8" s="109"/>
      <c r="C8" s="110"/>
      <c r="D8" s="110"/>
      <c r="E8" s="110"/>
      <c r="F8" s="110"/>
      <c r="G8" s="111"/>
      <c r="H8" s="112"/>
      <c r="I8" s="112">
        <v>50000</v>
      </c>
      <c r="J8" s="112"/>
      <c r="K8" s="112"/>
    </row>
    <row r="9" spans="1:11" s="1" customFormat="1" ht="12.75">
      <c r="A9" s="108">
        <v>6711</v>
      </c>
      <c r="B9" s="109"/>
      <c r="C9" s="110"/>
      <c r="D9" s="110">
        <v>614300</v>
      </c>
      <c r="E9" s="110"/>
      <c r="F9" s="110"/>
      <c r="G9" s="111"/>
      <c r="H9" s="112">
        <v>50000</v>
      </c>
      <c r="I9" s="112"/>
      <c r="J9" s="112"/>
      <c r="K9" s="112"/>
    </row>
    <row r="10" spans="1:11" s="1" customFormat="1" ht="12.75">
      <c r="A10" s="108">
        <v>6731</v>
      </c>
      <c r="B10" s="109"/>
      <c r="C10" s="110"/>
      <c r="D10" s="110"/>
      <c r="E10" s="110"/>
      <c r="F10" s="110"/>
      <c r="G10" s="111"/>
      <c r="H10" s="112"/>
      <c r="I10" s="112"/>
      <c r="J10" s="112"/>
      <c r="K10" s="112"/>
    </row>
    <row r="11" spans="1:11" s="1" customFormat="1" ht="12.75">
      <c r="A11" s="108">
        <v>6331</v>
      </c>
      <c r="B11" s="109"/>
      <c r="C11" s="110"/>
      <c r="D11" s="110"/>
      <c r="E11" s="110"/>
      <c r="F11" s="110"/>
      <c r="G11" s="111">
        <v>250000</v>
      </c>
      <c r="H11" s="112"/>
      <c r="I11" s="112"/>
      <c r="J11" s="112"/>
      <c r="K11" s="112"/>
    </row>
    <row r="12" spans="1:11" s="1" customFormat="1" ht="12.75">
      <c r="A12" s="108">
        <v>922</v>
      </c>
      <c r="B12" s="109"/>
      <c r="C12" s="110"/>
      <c r="D12" s="110"/>
      <c r="E12" s="110"/>
      <c r="F12" s="110"/>
      <c r="G12" s="111"/>
      <c r="H12" s="112"/>
      <c r="I12" s="112"/>
      <c r="J12" s="112"/>
      <c r="K12" s="112"/>
    </row>
    <row r="13" spans="1:11" s="1" customFormat="1" ht="12.75">
      <c r="A13" s="121"/>
      <c r="B13" s="122"/>
      <c r="C13" s="123"/>
      <c r="D13" s="123"/>
      <c r="E13" s="123"/>
      <c r="F13" s="123"/>
      <c r="G13" s="124"/>
      <c r="H13" s="125"/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>
        <v>3238989</v>
      </c>
      <c r="C16" s="129">
        <v>115000</v>
      </c>
      <c r="D16" s="129">
        <v>1322600</v>
      </c>
      <c r="E16" s="129">
        <v>0</v>
      </c>
      <c r="F16" s="129">
        <f>+F6</f>
        <v>18000</v>
      </c>
      <c r="G16" s="129">
        <v>250000</v>
      </c>
      <c r="H16" s="130">
        <v>50000</v>
      </c>
      <c r="I16" s="130">
        <v>50000</v>
      </c>
      <c r="J16" s="130">
        <f>SUM(J5:J15)</f>
        <v>0</v>
      </c>
      <c r="K16" s="130">
        <f>SUM(K5:K15)</f>
        <v>0</v>
      </c>
    </row>
    <row r="17" spans="1:11" s="1" customFormat="1" ht="28.5" customHeight="1" thickBot="1" thickTop="1">
      <c r="A17" s="126" t="s">
        <v>33</v>
      </c>
      <c r="B17" s="172">
        <f>B16+C16+D16+E16+F16+G16+H16+I16+J16+K16</f>
        <v>5044589</v>
      </c>
      <c r="C17" s="173"/>
      <c r="D17" s="173"/>
      <c r="E17" s="173"/>
      <c r="F17" s="173"/>
      <c r="G17" s="173"/>
      <c r="H17" s="173"/>
      <c r="I17" s="174"/>
      <c r="J17" s="174"/>
      <c r="K17" s="175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68" t="s">
        <v>57</v>
      </c>
      <c r="C19" s="169"/>
      <c r="D19" s="169"/>
      <c r="E19" s="169"/>
      <c r="F19" s="169"/>
      <c r="G19" s="169"/>
      <c r="H19" s="169"/>
      <c r="I19" s="170"/>
      <c r="J19" s="170"/>
      <c r="K19" s="171"/>
    </row>
    <row r="20" spans="1:11" ht="90" thickBot="1">
      <c r="A20" s="68" t="s">
        <v>40</v>
      </c>
      <c r="B20" s="127" t="s">
        <v>46</v>
      </c>
      <c r="C20" s="127" t="s">
        <v>47</v>
      </c>
      <c r="D20" s="127" t="s">
        <v>48</v>
      </c>
      <c r="E20" s="127" t="s">
        <v>49</v>
      </c>
      <c r="F20" s="127" t="s">
        <v>50</v>
      </c>
      <c r="G20" s="127" t="s">
        <v>51</v>
      </c>
      <c r="H20" s="127" t="s">
        <v>106</v>
      </c>
      <c r="I20" s="127" t="s">
        <v>52</v>
      </c>
      <c r="J20" s="127" t="s">
        <v>53</v>
      </c>
      <c r="K20" s="127" t="s">
        <v>54</v>
      </c>
    </row>
    <row r="21" spans="1:11" ht="12.75">
      <c r="A21" s="101">
        <v>6361</v>
      </c>
      <c r="B21" s="102">
        <v>3730718</v>
      </c>
      <c r="C21" s="103"/>
      <c r="D21" s="104"/>
      <c r="E21" s="105"/>
      <c r="F21" s="105"/>
      <c r="G21" s="106">
        <v>155000</v>
      </c>
      <c r="H21" s="107"/>
      <c r="I21" s="107"/>
      <c r="J21" s="107"/>
      <c r="K21" s="107"/>
    </row>
    <row r="22" spans="1:11" ht="12.75">
      <c r="A22" s="108">
        <v>6529</v>
      </c>
      <c r="B22" s="109"/>
      <c r="C22" s="110"/>
      <c r="D22" s="110">
        <v>250000</v>
      </c>
      <c r="E22" s="110"/>
      <c r="F22" s="110">
        <v>19500</v>
      </c>
      <c r="G22" s="111">
        <v>100000</v>
      </c>
      <c r="H22" s="112"/>
      <c r="I22" s="112"/>
      <c r="J22" s="112"/>
      <c r="K22" s="112"/>
    </row>
    <row r="23" spans="1:11" ht="12.75">
      <c r="A23" s="108">
        <v>6612</v>
      </c>
      <c r="B23" s="109"/>
      <c r="C23" s="110">
        <v>115000</v>
      </c>
      <c r="D23" s="110"/>
      <c r="E23" s="110"/>
      <c r="F23" s="110"/>
      <c r="G23" s="111"/>
      <c r="H23" s="112"/>
      <c r="I23" s="112"/>
      <c r="J23" s="112"/>
      <c r="K23" s="112"/>
    </row>
    <row r="24" spans="1:11" ht="12.75">
      <c r="A24" s="108">
        <v>6631</v>
      </c>
      <c r="B24" s="109"/>
      <c r="C24" s="110"/>
      <c r="D24" s="110"/>
      <c r="E24" s="110"/>
      <c r="F24" s="110"/>
      <c r="G24" s="111"/>
      <c r="H24" s="112"/>
      <c r="I24" s="112">
        <v>50000</v>
      </c>
      <c r="J24" s="112"/>
      <c r="K24" s="112"/>
    </row>
    <row r="25" spans="1:11" ht="12.75">
      <c r="A25" s="108">
        <v>6711</v>
      </c>
      <c r="B25" s="109"/>
      <c r="C25" s="110"/>
      <c r="D25" s="110">
        <v>541500</v>
      </c>
      <c r="E25" s="110"/>
      <c r="F25" s="110"/>
      <c r="G25" s="111"/>
      <c r="H25" s="112">
        <v>110000</v>
      </c>
      <c r="I25" s="112"/>
      <c r="J25" s="112"/>
      <c r="K25" s="112"/>
    </row>
    <row r="26" spans="1:11" ht="12.75">
      <c r="A26" s="108">
        <v>6731</v>
      </c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>
        <v>6331</v>
      </c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v>3730718</v>
      </c>
      <c r="C29" s="129">
        <v>115000</v>
      </c>
      <c r="D29" s="129">
        <v>791500</v>
      </c>
      <c r="E29" s="129">
        <v>0</v>
      </c>
      <c r="F29" s="129">
        <f>+F22</f>
        <v>19500</v>
      </c>
      <c r="G29" s="129">
        <v>255000</v>
      </c>
      <c r="H29" s="130">
        <v>110000</v>
      </c>
      <c r="I29" s="130">
        <v>50000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34</v>
      </c>
      <c r="B30" s="172">
        <f>B29+C29+D29+E29+F29+G29+H29+I29+J29+K29</f>
        <v>5071718</v>
      </c>
      <c r="C30" s="173"/>
      <c r="D30" s="173"/>
      <c r="E30" s="173"/>
      <c r="F30" s="173"/>
      <c r="G30" s="173"/>
      <c r="H30" s="173"/>
      <c r="I30" s="174"/>
      <c r="J30" s="174"/>
      <c r="K30" s="175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68" t="s">
        <v>101</v>
      </c>
      <c r="C32" s="169"/>
      <c r="D32" s="169"/>
      <c r="E32" s="169"/>
      <c r="F32" s="169"/>
      <c r="G32" s="169"/>
      <c r="H32" s="169"/>
      <c r="I32" s="170"/>
      <c r="J32" s="170"/>
      <c r="K32" s="171"/>
    </row>
    <row r="33" spans="1:11" ht="90" thickBot="1">
      <c r="A33" s="68" t="s">
        <v>40</v>
      </c>
      <c r="B33" s="127" t="s">
        <v>46</v>
      </c>
      <c r="C33" s="127" t="s">
        <v>47</v>
      </c>
      <c r="D33" s="127" t="s">
        <v>48</v>
      </c>
      <c r="E33" s="127" t="s">
        <v>49</v>
      </c>
      <c r="F33" s="127" t="s">
        <v>50</v>
      </c>
      <c r="G33" s="127" t="s">
        <v>51</v>
      </c>
      <c r="H33" s="127" t="s">
        <v>106</v>
      </c>
      <c r="I33" s="127" t="s">
        <v>52</v>
      </c>
      <c r="J33" s="127" t="s">
        <v>53</v>
      </c>
      <c r="K33" s="127" t="s">
        <v>54</v>
      </c>
    </row>
    <row r="34" spans="1:11" ht="12.75">
      <c r="A34" s="101">
        <v>6361</v>
      </c>
      <c r="B34" s="102">
        <v>3850500</v>
      </c>
      <c r="C34" s="103"/>
      <c r="D34" s="104"/>
      <c r="E34" s="105"/>
      <c r="F34" s="105"/>
      <c r="G34" s="106">
        <v>160000</v>
      </c>
      <c r="H34" s="107"/>
      <c r="I34" s="107"/>
      <c r="J34" s="107"/>
      <c r="K34" s="107"/>
    </row>
    <row r="35" spans="1:11" ht="12.75">
      <c r="A35" s="108">
        <v>6529</v>
      </c>
      <c r="B35" s="109"/>
      <c r="C35" s="110"/>
      <c r="D35" s="110">
        <v>100000</v>
      </c>
      <c r="E35" s="110"/>
      <c r="F35" s="110">
        <v>20000</v>
      </c>
      <c r="G35" s="111">
        <v>100000</v>
      </c>
      <c r="H35" s="112"/>
      <c r="I35" s="112"/>
      <c r="J35" s="112"/>
      <c r="K35" s="112"/>
    </row>
    <row r="36" spans="1:11" ht="12.75">
      <c r="A36" s="108">
        <v>6612</v>
      </c>
      <c r="B36" s="109"/>
      <c r="C36" s="110">
        <v>115000</v>
      </c>
      <c r="D36" s="110"/>
      <c r="E36" s="110"/>
      <c r="F36" s="110"/>
      <c r="G36" s="111"/>
      <c r="H36" s="112"/>
      <c r="I36" s="112"/>
      <c r="J36" s="112"/>
      <c r="K36" s="112"/>
    </row>
    <row r="37" spans="1:11" ht="12.75">
      <c r="A37" s="108">
        <v>6631</v>
      </c>
      <c r="B37" s="109"/>
      <c r="C37" s="110"/>
      <c r="D37" s="110"/>
      <c r="E37" s="110"/>
      <c r="F37" s="110"/>
      <c r="G37" s="111"/>
      <c r="H37" s="112"/>
      <c r="I37" s="112">
        <v>50000</v>
      </c>
      <c r="J37" s="112"/>
      <c r="K37" s="112"/>
    </row>
    <row r="38" spans="1:11" ht="12.75">
      <c r="A38" s="108">
        <v>6711</v>
      </c>
      <c r="B38" s="109"/>
      <c r="C38" s="110"/>
      <c r="D38" s="110">
        <v>650000</v>
      </c>
      <c r="E38" s="110"/>
      <c r="F38" s="110"/>
      <c r="G38" s="111"/>
      <c r="H38" s="112">
        <v>115000</v>
      </c>
      <c r="I38" s="112"/>
      <c r="J38" s="112"/>
      <c r="K38" s="112"/>
    </row>
    <row r="39" spans="1:11" ht="13.5" customHeight="1">
      <c r="A39" s="108">
        <v>6731</v>
      </c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>
        <v>6331</v>
      </c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v>3850500</v>
      </c>
      <c r="C42" s="129">
        <v>115000</v>
      </c>
      <c r="D42" s="129">
        <v>750000</v>
      </c>
      <c r="E42" s="129">
        <v>0</v>
      </c>
      <c r="F42" s="129">
        <f>+F35</f>
        <v>20000</v>
      </c>
      <c r="G42" s="129">
        <v>260000</v>
      </c>
      <c r="H42" s="130">
        <v>115000</v>
      </c>
      <c r="I42" s="130">
        <v>50000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108</v>
      </c>
      <c r="B43" s="172">
        <f>B42+C42+D42+E42+F42+G42+H42+I42+J42+K42</f>
        <v>5160500</v>
      </c>
      <c r="C43" s="173"/>
      <c r="D43" s="173"/>
      <c r="E43" s="173"/>
      <c r="F43" s="173"/>
      <c r="G43" s="173"/>
      <c r="H43" s="173"/>
      <c r="I43" s="174"/>
      <c r="J43" s="174"/>
      <c r="K43" s="175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6"/>
      <c r="B155" s="177"/>
      <c r="C155" s="177"/>
      <c r="D155" s="177"/>
      <c r="E155" s="177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2"/>
  <sheetViews>
    <sheetView tabSelected="1" workbookViewId="0" topLeftCell="A128">
      <selection activeCell="K129" sqref="K129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6384" width="11.421875" style="3" customWidth="1"/>
  </cols>
  <sheetData>
    <row r="1" spans="1:13" ht="18" customHeight="1">
      <c r="A1" s="178" t="s">
        <v>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99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98</v>
      </c>
      <c r="K3" s="4" t="s">
        <v>52</v>
      </c>
      <c r="L3" s="4" t="s">
        <v>53</v>
      </c>
      <c r="M3" s="4" t="s">
        <v>54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 t="s">
        <v>109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37</v>
      </c>
      <c r="B7" s="95" t="s">
        <v>41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55</v>
      </c>
      <c r="B8" s="95" t="s">
        <v>42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39</v>
      </c>
      <c r="C9" s="131">
        <v>3238989</v>
      </c>
      <c r="D9" s="131">
        <v>1322600</v>
      </c>
      <c r="E9" s="131">
        <v>115000</v>
      </c>
      <c r="F9" s="131">
        <f>SUM(F10,F21,F46)</f>
        <v>0</v>
      </c>
      <c r="G9" s="131">
        <f>SUM(G10,G21,G46)</f>
        <v>0</v>
      </c>
      <c r="H9" s="131">
        <v>18000</v>
      </c>
      <c r="I9" s="131">
        <v>250000</v>
      </c>
      <c r="J9" s="131">
        <v>50000</v>
      </c>
      <c r="K9" s="131">
        <v>50000</v>
      </c>
      <c r="L9" s="131">
        <f>SUM(L10,L21,L46)</f>
        <v>0</v>
      </c>
      <c r="M9" s="131">
        <f>SUM(M10,M21,M46)</f>
        <v>0</v>
      </c>
    </row>
    <row r="10" spans="1:13" s="5" customFormat="1" ht="12.75">
      <c r="A10" s="97">
        <v>31</v>
      </c>
      <c r="B10" s="95" t="s">
        <v>12</v>
      </c>
      <c r="C10" s="131">
        <f>SUM(C11,C16,C18)</f>
        <v>3238989</v>
      </c>
      <c r="D10" s="131">
        <f aca="true" t="shared" si="0" ref="D10:M10">SUM(D11,D16,D18)</f>
        <v>0</v>
      </c>
      <c r="E10" s="131">
        <f t="shared" si="0"/>
        <v>0</v>
      </c>
      <c r="F10" s="131">
        <f t="shared" si="0"/>
        <v>0</v>
      </c>
      <c r="G10" s="131">
        <f t="shared" si="0"/>
        <v>0</v>
      </c>
      <c r="H10" s="131">
        <f t="shared" si="0"/>
        <v>0</v>
      </c>
      <c r="I10" s="131">
        <f t="shared" si="0"/>
        <v>150000</v>
      </c>
      <c r="J10" s="131">
        <f t="shared" si="0"/>
        <v>50000</v>
      </c>
      <c r="K10" s="131">
        <f t="shared" si="0"/>
        <v>0</v>
      </c>
      <c r="L10" s="131">
        <f t="shared" si="0"/>
        <v>0</v>
      </c>
      <c r="M10" s="131">
        <f t="shared" si="0"/>
        <v>0</v>
      </c>
    </row>
    <row r="11" spans="1:13" ht="12.75">
      <c r="A11" s="134">
        <v>311</v>
      </c>
      <c r="B11" s="135" t="s">
        <v>13</v>
      </c>
      <c r="C11" s="131">
        <f>SUM(C12,C13,C14,C15)</f>
        <v>2678229</v>
      </c>
      <c r="D11" s="131">
        <f aca="true" t="shared" si="1" ref="D11:M11">SUM(D12,D13,D14,D15)</f>
        <v>0</v>
      </c>
      <c r="E11" s="131">
        <f t="shared" si="1"/>
        <v>0</v>
      </c>
      <c r="F11" s="131">
        <f t="shared" si="1"/>
        <v>0</v>
      </c>
      <c r="G11" s="131">
        <f t="shared" si="1"/>
        <v>0</v>
      </c>
      <c r="H11" s="131">
        <f t="shared" si="1"/>
        <v>0</v>
      </c>
      <c r="I11" s="131">
        <f t="shared" si="1"/>
        <v>150000</v>
      </c>
      <c r="J11" s="131">
        <f t="shared" si="1"/>
        <v>50000</v>
      </c>
      <c r="K11" s="131">
        <f t="shared" si="1"/>
        <v>0</v>
      </c>
      <c r="L11" s="131">
        <f t="shared" si="1"/>
        <v>0</v>
      </c>
      <c r="M11" s="131">
        <f t="shared" si="1"/>
        <v>0</v>
      </c>
    </row>
    <row r="12" spans="1:13" ht="12.75">
      <c r="A12" s="91">
        <v>3111</v>
      </c>
      <c r="B12" s="92" t="s">
        <v>58</v>
      </c>
      <c r="C12" s="132">
        <v>2668729</v>
      </c>
      <c r="D12" s="132"/>
      <c r="E12" s="132"/>
      <c r="F12" s="132"/>
      <c r="G12" s="132"/>
      <c r="H12" s="132"/>
      <c r="I12" s="132">
        <v>150000</v>
      </c>
      <c r="J12" s="132">
        <v>50000</v>
      </c>
      <c r="K12" s="132"/>
      <c r="L12" s="132"/>
      <c r="M12" s="132"/>
    </row>
    <row r="13" spans="1:13" ht="12.75">
      <c r="A13" s="91">
        <v>3112</v>
      </c>
      <c r="B13" s="92" t="s">
        <v>59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2.75">
      <c r="A14" s="91">
        <v>3113</v>
      </c>
      <c r="B14" s="92" t="s">
        <v>60</v>
      </c>
      <c r="C14" s="132">
        <v>7000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12.75">
      <c r="A15" s="91">
        <v>3114</v>
      </c>
      <c r="B15" s="92" t="s">
        <v>61</v>
      </c>
      <c r="C15" s="132">
        <v>2500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12.75">
      <c r="A16" s="134">
        <v>312</v>
      </c>
      <c r="B16" s="135" t="s">
        <v>14</v>
      </c>
      <c r="C16" s="131">
        <f>SUM(C17)</f>
        <v>75000</v>
      </c>
      <c r="D16" s="131">
        <f aca="true" t="shared" si="2" ref="D16:M16">SUM(D17)</f>
        <v>0</v>
      </c>
      <c r="E16" s="131">
        <f t="shared" si="2"/>
        <v>0</v>
      </c>
      <c r="F16" s="131">
        <f t="shared" si="2"/>
        <v>0</v>
      </c>
      <c r="G16" s="131">
        <f t="shared" si="2"/>
        <v>0</v>
      </c>
      <c r="H16" s="131">
        <f t="shared" si="2"/>
        <v>0</v>
      </c>
      <c r="I16" s="131">
        <f t="shared" si="2"/>
        <v>0</v>
      </c>
      <c r="J16" s="131">
        <f t="shared" si="2"/>
        <v>0</v>
      </c>
      <c r="K16" s="131">
        <f t="shared" si="2"/>
        <v>0</v>
      </c>
      <c r="L16" s="131">
        <f t="shared" si="2"/>
        <v>0</v>
      </c>
      <c r="M16" s="131">
        <f t="shared" si="2"/>
        <v>0</v>
      </c>
    </row>
    <row r="17" spans="1:13" ht="12.75">
      <c r="A17" s="91">
        <v>3121</v>
      </c>
      <c r="B17" s="92" t="s">
        <v>14</v>
      </c>
      <c r="C17" s="132">
        <v>75000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ht="12.75">
      <c r="A18" s="134">
        <v>313</v>
      </c>
      <c r="B18" s="92" t="s">
        <v>15</v>
      </c>
      <c r="C18" s="131">
        <v>485760</v>
      </c>
      <c r="D18" s="131">
        <f aca="true" t="shared" si="3" ref="D18:M18">SUM(D19,D20,)</f>
        <v>0</v>
      </c>
      <c r="E18" s="131">
        <f t="shared" si="3"/>
        <v>0</v>
      </c>
      <c r="F18" s="131">
        <f t="shared" si="3"/>
        <v>0</v>
      </c>
      <c r="G18" s="131">
        <f t="shared" si="3"/>
        <v>0</v>
      </c>
      <c r="H18" s="131">
        <f t="shared" si="3"/>
        <v>0</v>
      </c>
      <c r="I18" s="131">
        <f t="shared" si="3"/>
        <v>0</v>
      </c>
      <c r="J18" s="131">
        <f t="shared" si="3"/>
        <v>0</v>
      </c>
      <c r="K18" s="131">
        <f t="shared" si="3"/>
        <v>0</v>
      </c>
      <c r="L18" s="131">
        <f t="shared" si="3"/>
        <v>0</v>
      </c>
      <c r="M18" s="131">
        <f t="shared" si="3"/>
        <v>0</v>
      </c>
    </row>
    <row r="19" spans="1:13" ht="25.5">
      <c r="A19" s="91">
        <v>3131</v>
      </c>
      <c r="B19" s="92" t="s">
        <v>62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25.5">
      <c r="A20" s="91">
        <v>3132</v>
      </c>
      <c r="B20" s="92" t="s">
        <v>63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31">
        <f>SUM(C22,C27,C36)</f>
        <v>0</v>
      </c>
      <c r="D21" s="131">
        <v>614300</v>
      </c>
      <c r="E21" s="131">
        <v>115000</v>
      </c>
      <c r="F21" s="131">
        <f>SUM(F22,F27,F36)</f>
        <v>0</v>
      </c>
      <c r="G21" s="131">
        <f>SUM(G22,G27,G36)</f>
        <v>0</v>
      </c>
      <c r="H21" s="131">
        <v>18000</v>
      </c>
      <c r="I21" s="131">
        <v>100000</v>
      </c>
      <c r="J21" s="131">
        <f>SUM(J22,J27,J36)</f>
        <v>0</v>
      </c>
      <c r="K21" s="131">
        <f>SUM(K22,K27,K36)</f>
        <v>50000</v>
      </c>
      <c r="L21" s="131">
        <f>SUM(L22,L27,L36)</f>
        <v>0</v>
      </c>
      <c r="M21" s="131">
        <f>SUM(M22,M27,M36)</f>
        <v>0</v>
      </c>
    </row>
    <row r="22" spans="1:13" ht="25.5">
      <c r="A22" s="134">
        <v>321</v>
      </c>
      <c r="B22" s="135" t="s">
        <v>17</v>
      </c>
      <c r="C22" s="131">
        <f>SUM(C23,C24,C25,C26)</f>
        <v>0</v>
      </c>
      <c r="D22" s="131">
        <f aca="true" t="shared" si="4" ref="D22:M22">SUM(D23,D24,D25,D26)</f>
        <v>40000</v>
      </c>
      <c r="E22" s="131">
        <f t="shared" si="4"/>
        <v>0</v>
      </c>
      <c r="F22" s="131">
        <f t="shared" si="4"/>
        <v>0</v>
      </c>
      <c r="G22" s="131">
        <f t="shared" si="4"/>
        <v>0</v>
      </c>
      <c r="H22" s="131">
        <f t="shared" si="4"/>
        <v>0</v>
      </c>
      <c r="I22" s="131">
        <f t="shared" si="4"/>
        <v>0</v>
      </c>
      <c r="J22" s="131">
        <f t="shared" si="4"/>
        <v>0</v>
      </c>
      <c r="K22" s="131">
        <f t="shared" si="4"/>
        <v>0</v>
      </c>
      <c r="L22" s="131">
        <f t="shared" si="4"/>
        <v>0</v>
      </c>
      <c r="M22" s="131">
        <f t="shared" si="4"/>
        <v>0</v>
      </c>
    </row>
    <row r="23" spans="1:13" ht="12.75">
      <c r="A23" s="91">
        <v>3211</v>
      </c>
      <c r="B23" s="92" t="s">
        <v>64</v>
      </c>
      <c r="C23" s="132"/>
      <c r="D23" s="132">
        <v>35000</v>
      </c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ht="25.5">
      <c r="A24" s="91">
        <v>3212</v>
      </c>
      <c r="B24" s="92" t="s">
        <v>65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ht="12.75">
      <c r="A25" s="91">
        <v>3213</v>
      </c>
      <c r="B25" s="92" t="s">
        <v>66</v>
      </c>
      <c r="C25" s="132"/>
      <c r="D25" s="132">
        <v>3000</v>
      </c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ht="25.5">
      <c r="A26" s="91">
        <v>3214</v>
      </c>
      <c r="B26" s="92" t="s">
        <v>67</v>
      </c>
      <c r="C26" s="132"/>
      <c r="D26" s="132">
        <v>2000</v>
      </c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2.75">
      <c r="A27" s="91">
        <v>322</v>
      </c>
      <c r="B27" s="92" t="s">
        <v>18</v>
      </c>
      <c r="C27" s="131">
        <f>SUM(C28,C29,C30,C31,C32,C33,C35)</f>
        <v>0</v>
      </c>
      <c r="D27" s="131">
        <v>466500</v>
      </c>
      <c r="E27" s="131">
        <v>115000</v>
      </c>
      <c r="F27" s="131">
        <f>SUM(F28,F29,F30,F31,F32,F33,F35)</f>
        <v>0</v>
      </c>
      <c r="G27" s="131">
        <f>SUM(G28,G29,G30,G31,G32,G33,G35)</f>
        <v>0</v>
      </c>
      <c r="H27" s="131">
        <v>18000</v>
      </c>
      <c r="I27" s="131">
        <v>100000</v>
      </c>
      <c r="J27" s="131">
        <f>SUM(J28,J29,J30,J31,J32,J33,J35)</f>
        <v>0</v>
      </c>
      <c r="K27" s="131">
        <v>50000</v>
      </c>
      <c r="L27" s="131">
        <f>SUM(L28,L29,L30,L31,L32,L33,L35)</f>
        <v>0</v>
      </c>
      <c r="M27" s="131">
        <f>SUM(M28,M29,M30,M31,M32,M33,M35)</f>
        <v>0</v>
      </c>
    </row>
    <row r="28" spans="1:13" ht="25.5">
      <c r="A28" s="91">
        <v>3221</v>
      </c>
      <c r="B28" s="92" t="s">
        <v>68</v>
      </c>
      <c r="C28" s="132"/>
      <c r="D28" s="132">
        <v>27000</v>
      </c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91">
        <v>3222</v>
      </c>
      <c r="B29" s="92" t="s">
        <v>69</v>
      </c>
      <c r="C29" s="132"/>
      <c r="D29" s="132">
        <v>150000</v>
      </c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91">
        <v>3223</v>
      </c>
      <c r="B30" s="92" t="s">
        <v>70</v>
      </c>
      <c r="C30" s="132"/>
      <c r="D30" s="132">
        <v>160000</v>
      </c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25.5">
      <c r="A31" s="91">
        <v>3224</v>
      </c>
      <c r="B31" s="92" t="s">
        <v>71</v>
      </c>
      <c r="C31" s="132"/>
      <c r="D31" s="132">
        <v>16000</v>
      </c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12.75">
      <c r="A32" s="91">
        <v>3225</v>
      </c>
      <c r="B32" s="92" t="s">
        <v>72</v>
      </c>
      <c r="C32" s="132"/>
      <c r="D32" s="132">
        <v>3500</v>
      </c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5.5">
      <c r="A33" s="91">
        <v>3226</v>
      </c>
      <c r="B33" s="92" t="s">
        <v>73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25.5">
      <c r="A34" s="91">
        <v>3299</v>
      </c>
      <c r="B34" s="92" t="s">
        <v>110</v>
      </c>
      <c r="C34" s="132"/>
      <c r="D34" s="132">
        <v>110000</v>
      </c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25.5">
      <c r="A35" s="91">
        <v>3227</v>
      </c>
      <c r="B35" s="92" t="s">
        <v>74</v>
      </c>
      <c r="C35" s="132"/>
      <c r="D35" s="132">
        <v>5500</v>
      </c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ht="12.75">
      <c r="A36" s="134">
        <v>323</v>
      </c>
      <c r="B36" s="135" t="s">
        <v>19</v>
      </c>
      <c r="C36" s="131">
        <f>SUM(C37,C38,C39,C40,C41,C42,C43,C44,C45)</f>
        <v>0</v>
      </c>
      <c r="D36" s="131">
        <f aca="true" t="shared" si="5" ref="D36:M36">SUM(D37,D38,D39,D40,D41,D42,D43,D44,D45)</f>
        <v>102300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  <c r="I36" s="131">
        <f t="shared" si="5"/>
        <v>0</v>
      </c>
      <c r="J36" s="131">
        <f t="shared" si="5"/>
        <v>0</v>
      </c>
      <c r="K36" s="131">
        <f t="shared" si="5"/>
        <v>0</v>
      </c>
      <c r="L36" s="131">
        <f t="shared" si="5"/>
        <v>0</v>
      </c>
      <c r="M36" s="131">
        <f t="shared" si="5"/>
        <v>0</v>
      </c>
    </row>
    <row r="37" spans="1:13" ht="12.75">
      <c r="A37" s="91">
        <v>3231</v>
      </c>
      <c r="B37" s="92" t="s">
        <v>75</v>
      </c>
      <c r="C37" s="132"/>
      <c r="D37" s="132">
        <v>6500</v>
      </c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3" ht="25.5">
      <c r="A38" s="91">
        <v>3232</v>
      </c>
      <c r="B38" s="92" t="s">
        <v>76</v>
      </c>
      <c r="C38" s="132"/>
      <c r="D38" s="132">
        <v>6000</v>
      </c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3" ht="12.75">
      <c r="A39" s="91">
        <v>3233</v>
      </c>
      <c r="B39" s="92" t="s">
        <v>77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2.75">
      <c r="A40" s="91">
        <v>3234</v>
      </c>
      <c r="B40" s="92" t="s">
        <v>78</v>
      </c>
      <c r="C40" s="132"/>
      <c r="D40" s="132">
        <v>30500</v>
      </c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>
      <c r="A41" s="91">
        <v>3235</v>
      </c>
      <c r="B41" s="92" t="s">
        <v>79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3" ht="12.75">
      <c r="A42" s="91">
        <v>3236</v>
      </c>
      <c r="B42" s="92" t="s">
        <v>80</v>
      </c>
      <c r="C42" s="132"/>
      <c r="D42" s="132">
        <v>15000</v>
      </c>
      <c r="E42" s="132"/>
      <c r="F42" s="132"/>
      <c r="G42" s="132"/>
      <c r="H42" s="132"/>
      <c r="I42" s="132"/>
      <c r="J42" s="132"/>
      <c r="K42" s="132"/>
      <c r="L42" s="132"/>
      <c r="M42" s="132"/>
    </row>
    <row r="43" spans="1:13" ht="12.75">
      <c r="A43" s="91">
        <v>3237</v>
      </c>
      <c r="B43" s="92" t="s">
        <v>81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</row>
    <row r="44" spans="1:13" ht="12.75">
      <c r="A44" s="91">
        <v>3238</v>
      </c>
      <c r="B44" s="92" t="s">
        <v>82</v>
      </c>
      <c r="C44" s="132"/>
      <c r="D44" s="132">
        <v>10500</v>
      </c>
      <c r="E44" s="132"/>
      <c r="F44" s="132"/>
      <c r="G44" s="132"/>
      <c r="H44" s="132"/>
      <c r="I44" s="132"/>
      <c r="J44" s="132"/>
      <c r="K44" s="132"/>
      <c r="L44" s="132"/>
      <c r="M44" s="132"/>
    </row>
    <row r="45" spans="1:13" ht="12.75">
      <c r="A45" s="91">
        <v>3239</v>
      </c>
      <c r="B45" s="92" t="s">
        <v>83</v>
      </c>
      <c r="C45" s="132"/>
      <c r="D45" s="132">
        <v>33800</v>
      </c>
      <c r="E45" s="132"/>
      <c r="F45" s="132"/>
      <c r="G45" s="132"/>
      <c r="H45" s="132"/>
      <c r="I45" s="132"/>
      <c r="J45" s="132"/>
      <c r="K45" s="132"/>
      <c r="L45" s="132"/>
      <c r="M45" s="132"/>
    </row>
    <row r="46" spans="1:13" s="5" customFormat="1" ht="12.75">
      <c r="A46" s="97">
        <v>34</v>
      </c>
      <c r="B46" s="95" t="s">
        <v>20</v>
      </c>
      <c r="C46" s="131">
        <f>SUM(C47)</f>
        <v>0</v>
      </c>
      <c r="D46" s="131">
        <f aca="true" t="shared" si="6" ref="D46:M46">SUM(D47)</f>
        <v>5500</v>
      </c>
      <c r="E46" s="131">
        <f t="shared" si="6"/>
        <v>0</v>
      </c>
      <c r="F46" s="131">
        <f t="shared" si="6"/>
        <v>0</v>
      </c>
      <c r="G46" s="131">
        <f t="shared" si="6"/>
        <v>0</v>
      </c>
      <c r="H46" s="131">
        <f t="shared" si="6"/>
        <v>0</v>
      </c>
      <c r="I46" s="131">
        <f t="shared" si="6"/>
        <v>0</v>
      </c>
      <c r="J46" s="131">
        <f t="shared" si="6"/>
        <v>0</v>
      </c>
      <c r="K46" s="131">
        <f t="shared" si="6"/>
        <v>0</v>
      </c>
      <c r="L46" s="131">
        <f t="shared" si="6"/>
        <v>0</v>
      </c>
      <c r="M46" s="131">
        <f t="shared" si="6"/>
        <v>0</v>
      </c>
    </row>
    <row r="47" spans="1:13" s="136" customFormat="1" ht="12.75">
      <c r="A47" s="134">
        <v>343</v>
      </c>
      <c r="B47" s="135" t="s">
        <v>21</v>
      </c>
      <c r="C47" s="133">
        <f>SUM(C48,C49,C50,C51)</f>
        <v>0</v>
      </c>
      <c r="D47" s="133">
        <f aca="true" t="shared" si="7" ref="D47:M47">SUM(D48,D49,D50,D51)</f>
        <v>5500</v>
      </c>
      <c r="E47" s="133">
        <f t="shared" si="7"/>
        <v>0</v>
      </c>
      <c r="F47" s="133">
        <f t="shared" si="7"/>
        <v>0</v>
      </c>
      <c r="G47" s="133">
        <f t="shared" si="7"/>
        <v>0</v>
      </c>
      <c r="H47" s="133">
        <f t="shared" si="7"/>
        <v>0</v>
      </c>
      <c r="I47" s="133">
        <f t="shared" si="7"/>
        <v>0</v>
      </c>
      <c r="J47" s="133">
        <f t="shared" si="7"/>
        <v>0</v>
      </c>
      <c r="K47" s="133">
        <f t="shared" si="7"/>
        <v>0</v>
      </c>
      <c r="L47" s="133">
        <f t="shared" si="7"/>
        <v>0</v>
      </c>
      <c r="M47" s="133">
        <f t="shared" si="7"/>
        <v>0</v>
      </c>
    </row>
    <row r="48" spans="1:13" ht="25.5">
      <c r="A48" s="91">
        <v>3431</v>
      </c>
      <c r="B48" s="92" t="s">
        <v>84</v>
      </c>
      <c r="C48" s="132"/>
      <c r="D48" s="132">
        <v>3500</v>
      </c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 ht="25.5">
      <c r="A49" s="91">
        <v>3432</v>
      </c>
      <c r="B49" s="92" t="s">
        <v>85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ht="12.75">
      <c r="A50" s="91">
        <v>3433</v>
      </c>
      <c r="B50" s="92" t="s">
        <v>86</v>
      </c>
      <c r="C50" s="132"/>
      <c r="D50" s="132">
        <v>2000</v>
      </c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ht="25.5">
      <c r="A51" s="91">
        <v>3434</v>
      </c>
      <c r="B51" s="92" t="s">
        <v>87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2.75">
      <c r="A52" s="91"/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ht="12.75">
      <c r="A53" s="94" t="s">
        <v>56</v>
      </c>
      <c r="B53" s="95" t="s">
        <v>43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1:13" ht="12.75">
      <c r="A54" s="97">
        <v>3</v>
      </c>
      <c r="B54" s="95" t="s">
        <v>39</v>
      </c>
      <c r="C54" s="133">
        <f>SUM(C55)</f>
        <v>0</v>
      </c>
      <c r="D54" s="133">
        <f aca="true" t="shared" si="8" ref="D54:M54">SUM(D55)</f>
        <v>0</v>
      </c>
      <c r="E54" s="133">
        <f t="shared" si="8"/>
        <v>0</v>
      </c>
      <c r="F54" s="133">
        <f t="shared" si="8"/>
        <v>0</v>
      </c>
      <c r="G54" s="133">
        <f t="shared" si="8"/>
        <v>0</v>
      </c>
      <c r="H54" s="133">
        <f t="shared" si="8"/>
        <v>0</v>
      </c>
      <c r="I54" s="133">
        <f t="shared" si="8"/>
        <v>0</v>
      </c>
      <c r="J54" s="133">
        <f t="shared" si="8"/>
        <v>0</v>
      </c>
      <c r="K54" s="133">
        <f t="shared" si="8"/>
        <v>0</v>
      </c>
      <c r="L54" s="133">
        <f t="shared" si="8"/>
        <v>0</v>
      </c>
      <c r="M54" s="133">
        <f t="shared" si="8"/>
        <v>0</v>
      </c>
    </row>
    <row r="55" spans="1:13" ht="12.75">
      <c r="A55" s="97">
        <v>32</v>
      </c>
      <c r="B55" s="95" t="s">
        <v>16</v>
      </c>
      <c r="C55" s="133">
        <f>SUM(C56,C64)</f>
        <v>0</v>
      </c>
      <c r="D55" s="133">
        <f aca="true" t="shared" si="9" ref="D55:M55">SUM(D56,D64)</f>
        <v>0</v>
      </c>
      <c r="E55" s="133">
        <f t="shared" si="9"/>
        <v>0</v>
      </c>
      <c r="F55" s="133">
        <f t="shared" si="9"/>
        <v>0</v>
      </c>
      <c r="G55" s="133">
        <f t="shared" si="9"/>
        <v>0</v>
      </c>
      <c r="H55" s="133">
        <f t="shared" si="9"/>
        <v>0</v>
      </c>
      <c r="I55" s="133">
        <f t="shared" si="9"/>
        <v>0</v>
      </c>
      <c r="J55" s="133">
        <f t="shared" si="9"/>
        <v>0</v>
      </c>
      <c r="K55" s="133">
        <f t="shared" si="9"/>
        <v>0</v>
      </c>
      <c r="L55" s="133">
        <f t="shared" si="9"/>
        <v>0</v>
      </c>
      <c r="M55" s="133">
        <f t="shared" si="9"/>
        <v>0</v>
      </c>
    </row>
    <row r="56" spans="1:13" s="5" customFormat="1" ht="12.75">
      <c r="A56" s="134">
        <v>322</v>
      </c>
      <c r="B56" s="135" t="s">
        <v>18</v>
      </c>
      <c r="C56" s="131">
        <f>SUM(C57,C58,C59,C60,C61,C62,C63)</f>
        <v>0</v>
      </c>
      <c r="D56" s="131">
        <f aca="true" t="shared" si="10" ref="D56:M56">SUM(D57,D58,D59,D60,D61,D62,D63)</f>
        <v>0</v>
      </c>
      <c r="E56" s="131">
        <f t="shared" si="10"/>
        <v>0</v>
      </c>
      <c r="F56" s="131">
        <f t="shared" si="10"/>
        <v>0</v>
      </c>
      <c r="G56" s="131">
        <f t="shared" si="10"/>
        <v>0</v>
      </c>
      <c r="H56" s="131">
        <f t="shared" si="10"/>
        <v>0</v>
      </c>
      <c r="I56" s="131">
        <f t="shared" si="10"/>
        <v>0</v>
      </c>
      <c r="J56" s="131">
        <f t="shared" si="10"/>
        <v>0</v>
      </c>
      <c r="K56" s="131">
        <f t="shared" si="10"/>
        <v>0</v>
      </c>
      <c r="L56" s="131">
        <f t="shared" si="10"/>
        <v>0</v>
      </c>
      <c r="M56" s="131">
        <f t="shared" si="10"/>
        <v>0</v>
      </c>
    </row>
    <row r="57" spans="1:13" s="5" customFormat="1" ht="25.5">
      <c r="A57" s="91">
        <v>3221</v>
      </c>
      <c r="B57" s="92" t="s">
        <v>68</v>
      </c>
      <c r="C57" s="132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s="5" customFormat="1" ht="12.75">
      <c r="A58" s="91">
        <v>3222</v>
      </c>
      <c r="B58" s="92" t="s">
        <v>69</v>
      </c>
      <c r="C58" s="132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s="5" customFormat="1" ht="12.75">
      <c r="A59" s="91">
        <v>3223</v>
      </c>
      <c r="B59" s="92" t="s">
        <v>70</v>
      </c>
      <c r="C59" s="132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s="5" customFormat="1" ht="25.5">
      <c r="A60" s="91">
        <v>3224</v>
      </c>
      <c r="B60" s="92" t="s">
        <v>71</v>
      </c>
      <c r="C60" s="132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s="5" customFormat="1" ht="12.75">
      <c r="A61" s="91">
        <v>3225</v>
      </c>
      <c r="B61" s="92" t="s">
        <v>72</v>
      </c>
      <c r="C61" s="132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s="5" customFormat="1" ht="25.5">
      <c r="A62" s="91">
        <v>3226</v>
      </c>
      <c r="B62" s="92" t="s">
        <v>73</v>
      </c>
      <c r="C62" s="132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s="5" customFormat="1" ht="25.5">
      <c r="A63" s="91">
        <v>3227</v>
      </c>
      <c r="B63" s="92" t="s">
        <v>74</v>
      </c>
      <c r="C63" s="132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ht="12.75">
      <c r="A64" s="134">
        <v>323</v>
      </c>
      <c r="B64" s="135" t="s">
        <v>19</v>
      </c>
      <c r="C64" s="131">
        <f>SUM(C65,C66,C67,C68,C69,C70,C71,C72,C73)</f>
        <v>0</v>
      </c>
      <c r="D64" s="131">
        <f aca="true" t="shared" si="11" ref="D64:M64">SUM(D65,D66,D67,D68,D69,D70,D71,D72,D73)</f>
        <v>0</v>
      </c>
      <c r="E64" s="131">
        <f t="shared" si="11"/>
        <v>0</v>
      </c>
      <c r="F64" s="131">
        <f t="shared" si="11"/>
        <v>0</v>
      </c>
      <c r="G64" s="131">
        <f t="shared" si="11"/>
        <v>0</v>
      </c>
      <c r="H64" s="131">
        <f t="shared" si="11"/>
        <v>0</v>
      </c>
      <c r="I64" s="131">
        <f t="shared" si="11"/>
        <v>0</v>
      </c>
      <c r="J64" s="131">
        <f t="shared" si="11"/>
        <v>0</v>
      </c>
      <c r="K64" s="131">
        <f t="shared" si="11"/>
        <v>0</v>
      </c>
      <c r="L64" s="131">
        <f t="shared" si="11"/>
        <v>0</v>
      </c>
      <c r="M64" s="131">
        <f t="shared" si="11"/>
        <v>0</v>
      </c>
    </row>
    <row r="65" spans="1:13" ht="12.75">
      <c r="A65" s="91">
        <v>3231</v>
      </c>
      <c r="B65" s="92" t="s">
        <v>75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ht="25.5">
      <c r="A66" s="91">
        <v>3232</v>
      </c>
      <c r="B66" s="92" t="s">
        <v>76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</row>
    <row r="67" spans="1:13" ht="12.75">
      <c r="A67" s="91">
        <v>3233</v>
      </c>
      <c r="B67" s="92" t="s">
        <v>77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spans="1:13" ht="12.75">
      <c r="A68" s="91">
        <v>3234</v>
      </c>
      <c r="B68" s="92" t="s">
        <v>78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</row>
    <row r="69" spans="1:13" ht="12.75">
      <c r="A69" s="91">
        <v>3235</v>
      </c>
      <c r="B69" s="92" t="s">
        <v>79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</row>
    <row r="70" spans="1:13" ht="12.75">
      <c r="A70" s="91">
        <v>3236</v>
      </c>
      <c r="B70" s="92" t="s">
        <v>80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</row>
    <row r="71" spans="1:13" ht="12.75">
      <c r="A71" s="91">
        <v>3237</v>
      </c>
      <c r="B71" s="92" t="s">
        <v>81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</row>
    <row r="72" spans="1:13" ht="12.75">
      <c r="A72" s="91">
        <v>3238</v>
      </c>
      <c r="B72" s="92" t="s">
        <v>82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1:13" ht="12.75">
      <c r="A73" s="91">
        <v>3239</v>
      </c>
      <c r="B73" s="92" t="s">
        <v>83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spans="1:13" s="5" customFormat="1" ht="25.5">
      <c r="A74" s="97">
        <v>4</v>
      </c>
      <c r="B74" s="95" t="s">
        <v>22</v>
      </c>
      <c r="C74" s="131">
        <f>SUM(C75)</f>
        <v>0</v>
      </c>
      <c r="D74" s="131">
        <f aca="true" t="shared" si="12" ref="D74:M74">SUM(D75)</f>
        <v>708300</v>
      </c>
      <c r="E74" s="131">
        <f t="shared" si="12"/>
        <v>0</v>
      </c>
      <c r="F74" s="131">
        <f t="shared" si="12"/>
        <v>0</v>
      </c>
      <c r="G74" s="131">
        <f t="shared" si="12"/>
        <v>0</v>
      </c>
      <c r="H74" s="131">
        <f t="shared" si="12"/>
        <v>0</v>
      </c>
      <c r="I74" s="131">
        <f t="shared" si="12"/>
        <v>0</v>
      </c>
      <c r="J74" s="131">
        <f t="shared" si="12"/>
        <v>0</v>
      </c>
      <c r="K74" s="131">
        <f t="shared" si="12"/>
        <v>0</v>
      </c>
      <c r="L74" s="131">
        <f t="shared" si="12"/>
        <v>0</v>
      </c>
      <c r="M74" s="131">
        <f t="shared" si="12"/>
        <v>0</v>
      </c>
    </row>
    <row r="75" spans="1:13" ht="38.25">
      <c r="A75" s="97">
        <v>42</v>
      </c>
      <c r="B75" s="95" t="s">
        <v>44</v>
      </c>
      <c r="C75" s="133">
        <f>SUM(C76)</f>
        <v>0</v>
      </c>
      <c r="D75" s="133">
        <f aca="true" t="shared" si="13" ref="D75:M75">SUM(D76:D83)</f>
        <v>708300</v>
      </c>
      <c r="E75" s="133">
        <f t="shared" si="13"/>
        <v>0</v>
      </c>
      <c r="F75" s="133">
        <f t="shared" si="13"/>
        <v>0</v>
      </c>
      <c r="G75" s="133">
        <f t="shared" si="13"/>
        <v>0</v>
      </c>
      <c r="H75" s="133">
        <f t="shared" si="13"/>
        <v>0</v>
      </c>
      <c r="I75" s="133">
        <f t="shared" si="13"/>
        <v>0</v>
      </c>
      <c r="J75" s="133">
        <f t="shared" si="13"/>
        <v>0</v>
      </c>
      <c r="K75" s="133">
        <f t="shared" si="13"/>
        <v>0</v>
      </c>
      <c r="L75" s="133">
        <f t="shared" si="13"/>
        <v>0</v>
      </c>
      <c r="M75" s="133">
        <f t="shared" si="13"/>
        <v>0</v>
      </c>
    </row>
    <row r="76" spans="1:13" s="136" customFormat="1" ht="12.75">
      <c r="A76" s="134">
        <v>421</v>
      </c>
      <c r="B76" s="135" t="s">
        <v>38</v>
      </c>
      <c r="C76" s="133">
        <f>SUM(C77:C80)</f>
        <v>0</v>
      </c>
      <c r="D76" s="133"/>
      <c r="E76" s="133">
        <f aca="true" t="shared" si="14" ref="E76:M76">SUM(E77:E80)</f>
        <v>0</v>
      </c>
      <c r="F76" s="133">
        <f t="shared" si="14"/>
        <v>0</v>
      </c>
      <c r="G76" s="133">
        <f t="shared" si="14"/>
        <v>0</v>
      </c>
      <c r="H76" s="133">
        <f t="shared" si="14"/>
        <v>0</v>
      </c>
      <c r="I76" s="133">
        <f t="shared" si="14"/>
        <v>0</v>
      </c>
      <c r="J76" s="133">
        <f t="shared" si="14"/>
        <v>0</v>
      </c>
      <c r="K76" s="133">
        <f t="shared" si="14"/>
        <v>0</v>
      </c>
      <c r="L76" s="133">
        <f t="shared" si="14"/>
        <v>0</v>
      </c>
      <c r="M76" s="133">
        <f t="shared" si="14"/>
        <v>0</v>
      </c>
    </row>
    <row r="77" spans="1:13" ht="12.75">
      <c r="A77" s="91">
        <v>4211</v>
      </c>
      <c r="B77" s="92" t="s">
        <v>88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</row>
    <row r="78" spans="1:13" ht="12.75">
      <c r="A78" s="91">
        <v>4212</v>
      </c>
      <c r="B78" s="92" t="s">
        <v>89</v>
      </c>
      <c r="C78" s="132"/>
      <c r="D78" s="132">
        <v>445800</v>
      </c>
      <c r="E78" s="132"/>
      <c r="F78" s="132"/>
      <c r="G78" s="132"/>
      <c r="H78" s="132"/>
      <c r="I78" s="132"/>
      <c r="J78" s="132"/>
      <c r="K78" s="132"/>
      <c r="L78" s="132"/>
      <c r="M78" s="132"/>
    </row>
    <row r="79" spans="1:13" ht="25.5">
      <c r="A79" s="91">
        <v>4213</v>
      </c>
      <c r="B79" s="92" t="s">
        <v>90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ht="12.75">
      <c r="A80" s="91">
        <v>4214</v>
      </c>
      <c r="B80" s="92" t="s">
        <v>91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ht="12.75">
      <c r="A81" s="91">
        <v>4227</v>
      </c>
      <c r="B81" s="92" t="s">
        <v>112</v>
      </c>
      <c r="C81" s="132"/>
      <c r="D81" s="132">
        <v>250000</v>
      </c>
      <c r="E81" s="132"/>
      <c r="F81" s="132"/>
      <c r="G81" s="132"/>
      <c r="H81" s="132"/>
      <c r="I81" s="132"/>
      <c r="J81" s="132"/>
      <c r="K81" s="132"/>
      <c r="L81" s="132"/>
      <c r="M81" s="132"/>
    </row>
    <row r="82" spans="1:13" ht="25.5">
      <c r="A82" s="91">
        <v>4241</v>
      </c>
      <c r="B82" s="92" t="s">
        <v>111</v>
      </c>
      <c r="C82" s="132"/>
      <c r="D82" s="132">
        <v>12500</v>
      </c>
      <c r="E82" s="132"/>
      <c r="F82" s="132"/>
      <c r="G82" s="132"/>
      <c r="H82" s="132"/>
      <c r="I82" s="132"/>
      <c r="J82" s="132"/>
      <c r="K82" s="132"/>
      <c r="L82" s="132"/>
      <c r="M82" s="132"/>
    </row>
    <row r="83" spans="1:13" s="5" customFormat="1" ht="12.75" customHeight="1">
      <c r="A83" s="97"/>
      <c r="B83" s="95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s="5" customFormat="1" ht="22.5" customHeight="1">
      <c r="A84" s="137">
        <v>5</v>
      </c>
      <c r="B84" s="95" t="s">
        <v>94</v>
      </c>
      <c r="C84" s="131">
        <f>SUM(C85)</f>
        <v>0</v>
      </c>
      <c r="D84" s="131">
        <f aca="true" t="shared" si="15" ref="D84:M86">SUM(D85)</f>
        <v>0</v>
      </c>
      <c r="E84" s="131">
        <f t="shared" si="15"/>
        <v>0</v>
      </c>
      <c r="F84" s="131">
        <f t="shared" si="15"/>
        <v>0</v>
      </c>
      <c r="G84" s="131">
        <f t="shared" si="15"/>
        <v>0</v>
      </c>
      <c r="H84" s="131">
        <f t="shared" si="15"/>
        <v>0</v>
      </c>
      <c r="I84" s="131">
        <f t="shared" si="15"/>
        <v>0</v>
      </c>
      <c r="J84" s="131">
        <f t="shared" si="15"/>
        <v>0</v>
      </c>
      <c r="K84" s="131">
        <f t="shared" si="15"/>
        <v>0</v>
      </c>
      <c r="L84" s="131">
        <f t="shared" si="15"/>
        <v>0</v>
      </c>
      <c r="M84" s="131">
        <f t="shared" si="15"/>
        <v>0</v>
      </c>
    </row>
    <row r="85" spans="1:13" s="5" customFormat="1" ht="23.25" customHeight="1">
      <c r="A85" s="97">
        <v>54</v>
      </c>
      <c r="B85" s="95" t="s">
        <v>95</v>
      </c>
      <c r="C85" s="131">
        <f>SUM(C86)</f>
        <v>0</v>
      </c>
      <c r="D85" s="131">
        <f t="shared" si="15"/>
        <v>0</v>
      </c>
      <c r="E85" s="131">
        <f t="shared" si="15"/>
        <v>0</v>
      </c>
      <c r="F85" s="131">
        <f t="shared" si="15"/>
        <v>0</v>
      </c>
      <c r="G85" s="131">
        <f t="shared" si="15"/>
        <v>0</v>
      </c>
      <c r="H85" s="131">
        <f t="shared" si="15"/>
        <v>0</v>
      </c>
      <c r="I85" s="131">
        <f t="shared" si="15"/>
        <v>0</v>
      </c>
      <c r="J85" s="131">
        <f t="shared" si="15"/>
        <v>0</v>
      </c>
      <c r="K85" s="131">
        <f t="shared" si="15"/>
        <v>0</v>
      </c>
      <c r="L85" s="131">
        <f t="shared" si="15"/>
        <v>0</v>
      </c>
      <c r="M85" s="131">
        <f t="shared" si="15"/>
        <v>0</v>
      </c>
    </row>
    <row r="86" spans="1:13" s="5" customFormat="1" ht="40.5" customHeight="1">
      <c r="A86" s="97">
        <v>544</v>
      </c>
      <c r="B86" s="95" t="s">
        <v>96</v>
      </c>
      <c r="C86" s="131">
        <f>SUM(C87)</f>
        <v>0</v>
      </c>
      <c r="D86" s="131">
        <f t="shared" si="15"/>
        <v>0</v>
      </c>
      <c r="E86" s="131">
        <f t="shared" si="15"/>
        <v>0</v>
      </c>
      <c r="F86" s="131">
        <f t="shared" si="15"/>
        <v>0</v>
      </c>
      <c r="G86" s="131">
        <f t="shared" si="15"/>
        <v>0</v>
      </c>
      <c r="H86" s="131">
        <f t="shared" si="15"/>
        <v>0</v>
      </c>
      <c r="I86" s="131">
        <f t="shared" si="15"/>
        <v>0</v>
      </c>
      <c r="J86" s="131">
        <f t="shared" si="15"/>
        <v>0</v>
      </c>
      <c r="K86" s="131">
        <f t="shared" si="15"/>
        <v>0</v>
      </c>
      <c r="L86" s="131">
        <f t="shared" si="15"/>
        <v>0</v>
      </c>
      <c r="M86" s="131">
        <f t="shared" si="15"/>
        <v>0</v>
      </c>
    </row>
    <row r="87" spans="1:13" s="5" customFormat="1" ht="12.75" customHeight="1">
      <c r="A87" s="138">
        <v>5443</v>
      </c>
      <c r="B87" s="139" t="s">
        <v>97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s="5" customFormat="1" ht="12.75" customHeight="1">
      <c r="A88" s="97"/>
      <c r="B88" s="95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s="5" customFormat="1" ht="12.75" customHeight="1">
      <c r="A89" s="97"/>
      <c r="B89" s="95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s="5" customFormat="1" ht="12.75" customHeight="1">
      <c r="A90" s="97"/>
      <c r="B90" s="95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s="5" customFormat="1" ht="12.75" customHeight="1">
      <c r="A91" s="97"/>
      <c r="B91" s="95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s="5" customFormat="1" ht="12.75">
      <c r="A92" s="91"/>
      <c r="B92" s="92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s="5" customFormat="1" ht="12.75">
      <c r="A93" s="91"/>
      <c r="B93" s="92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s="5" customFormat="1" ht="12.75">
      <c r="A94" s="91"/>
      <c r="B94" s="92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s="5" customFormat="1" ht="12.75">
      <c r="A95" s="91"/>
      <c r="B95" s="92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2.75">
      <c r="A96" s="61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02">
      <c r="A97" s="4" t="s">
        <v>10</v>
      </c>
      <c r="B97" s="83" t="s">
        <v>11</v>
      </c>
      <c r="C97" s="4" t="s">
        <v>45</v>
      </c>
      <c r="D97" s="4" t="s">
        <v>46</v>
      </c>
      <c r="E97" s="4" t="s">
        <v>47</v>
      </c>
      <c r="F97" s="4" t="s">
        <v>48</v>
      </c>
      <c r="G97" s="4" t="s">
        <v>49</v>
      </c>
      <c r="H97" s="4" t="s">
        <v>50</v>
      </c>
      <c r="I97" s="4" t="s">
        <v>51</v>
      </c>
      <c r="J97" s="4" t="s">
        <v>106</v>
      </c>
      <c r="K97" s="4" t="s">
        <v>52</v>
      </c>
      <c r="L97" s="4" t="s">
        <v>53</v>
      </c>
      <c r="M97" s="4" t="s">
        <v>54</v>
      </c>
    </row>
    <row r="98" spans="1:13" ht="12.75">
      <c r="A98" s="85"/>
      <c r="B98" s="86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1:13" ht="12.75">
      <c r="A99" s="88"/>
      <c r="B99" s="89" t="s">
        <v>25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1:13" ht="12.75">
      <c r="A100" s="91"/>
      <c r="B100" s="92" t="s">
        <v>109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1:13" s="5" customFormat="1" ht="12.75">
      <c r="A101" s="94" t="s">
        <v>37</v>
      </c>
      <c r="B101" s="95" t="s">
        <v>41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2.75">
      <c r="A102" s="94" t="s">
        <v>35</v>
      </c>
      <c r="B102" s="95" t="s">
        <v>42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1:13" ht="12.75">
      <c r="A103" s="97">
        <v>3</v>
      </c>
      <c r="B103" s="95" t="s">
        <v>39</v>
      </c>
      <c r="C103" s="133">
        <v>4921718</v>
      </c>
      <c r="D103" s="133">
        <f aca="true" t="shared" si="16" ref="D103:M103">SUM(D104:D106)</f>
        <v>250000</v>
      </c>
      <c r="E103" s="133">
        <v>115000</v>
      </c>
      <c r="F103" s="133">
        <f t="shared" si="16"/>
        <v>0</v>
      </c>
      <c r="G103" s="133">
        <f t="shared" si="16"/>
        <v>0</v>
      </c>
      <c r="H103" s="133">
        <v>19500</v>
      </c>
      <c r="I103" s="133">
        <v>255000</v>
      </c>
      <c r="J103" s="133">
        <v>110000</v>
      </c>
      <c r="K103" s="133">
        <v>50000</v>
      </c>
      <c r="L103" s="133">
        <f t="shared" si="16"/>
        <v>0</v>
      </c>
      <c r="M103" s="133">
        <f t="shared" si="16"/>
        <v>0</v>
      </c>
    </row>
    <row r="104" spans="1:13" ht="12.75">
      <c r="A104" s="97">
        <v>31</v>
      </c>
      <c r="B104" s="95" t="s">
        <v>12</v>
      </c>
      <c r="C104" s="132">
        <v>3730718</v>
      </c>
      <c r="D104" s="132"/>
      <c r="E104" s="132"/>
      <c r="F104" s="132"/>
      <c r="G104" s="132"/>
      <c r="H104" s="132"/>
      <c r="I104" s="132">
        <v>155000</v>
      </c>
      <c r="J104" s="132">
        <v>110000</v>
      </c>
      <c r="K104" s="132"/>
      <c r="L104" s="132"/>
      <c r="M104" s="132"/>
    </row>
    <row r="105" spans="1:13" ht="12.75">
      <c r="A105" s="97">
        <v>32</v>
      </c>
      <c r="B105" s="95" t="s">
        <v>16</v>
      </c>
      <c r="C105" s="132">
        <v>1185000</v>
      </c>
      <c r="D105" s="132">
        <v>250000</v>
      </c>
      <c r="E105" s="132">
        <v>115000</v>
      </c>
      <c r="F105" s="132"/>
      <c r="G105" s="132"/>
      <c r="H105" s="132">
        <v>19500</v>
      </c>
      <c r="I105" s="132">
        <v>100000</v>
      </c>
      <c r="J105" s="132"/>
      <c r="K105" s="132">
        <v>50000</v>
      </c>
      <c r="L105" s="132"/>
      <c r="M105" s="132"/>
    </row>
    <row r="106" spans="1:13" ht="12.75">
      <c r="A106" s="97">
        <v>34</v>
      </c>
      <c r="B106" s="95" t="s">
        <v>20</v>
      </c>
      <c r="C106" s="132">
        <v>6000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1:13" ht="12.75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s="5" customFormat="1" ht="12.75">
      <c r="A108" s="94" t="s">
        <v>36</v>
      </c>
      <c r="B108" s="95" t="s">
        <v>43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2.75">
      <c r="A109" s="97">
        <v>3</v>
      </c>
      <c r="B109" s="95" t="s">
        <v>39</v>
      </c>
      <c r="C109" s="133"/>
      <c r="D109" s="133">
        <f aca="true" t="shared" si="17" ref="D109:M109">SUM(D110:D111)</f>
        <v>0</v>
      </c>
      <c r="E109" s="133">
        <f t="shared" si="17"/>
        <v>0</v>
      </c>
      <c r="F109" s="133">
        <f t="shared" si="17"/>
        <v>0</v>
      </c>
      <c r="G109" s="133">
        <f t="shared" si="17"/>
        <v>0</v>
      </c>
      <c r="H109" s="133">
        <f t="shared" si="17"/>
        <v>0</v>
      </c>
      <c r="I109" s="133">
        <f t="shared" si="17"/>
        <v>0</v>
      </c>
      <c r="J109" s="133">
        <f t="shared" si="17"/>
        <v>0</v>
      </c>
      <c r="K109" s="133">
        <f t="shared" si="17"/>
        <v>0</v>
      </c>
      <c r="L109" s="133">
        <f t="shared" si="17"/>
        <v>0</v>
      </c>
      <c r="M109" s="133">
        <f t="shared" si="17"/>
        <v>0</v>
      </c>
    </row>
    <row r="110" spans="1:13" ht="12.75">
      <c r="A110" s="97">
        <v>32</v>
      </c>
      <c r="B110" s="95" t="s">
        <v>16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97">
        <v>34</v>
      </c>
      <c r="B111" s="95" t="s">
        <v>20</v>
      </c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1:13" ht="25.5">
      <c r="A112" s="97">
        <v>4</v>
      </c>
      <c r="B112" s="95" t="s">
        <v>22</v>
      </c>
      <c r="C112" s="133">
        <v>150000</v>
      </c>
      <c r="D112" s="133">
        <v>541500</v>
      </c>
      <c r="E112" s="133">
        <f aca="true" t="shared" si="18" ref="E112:M112">SUM(E113)</f>
        <v>0</v>
      </c>
      <c r="F112" s="133">
        <f t="shared" si="18"/>
        <v>0</v>
      </c>
      <c r="G112" s="133">
        <f t="shared" si="18"/>
        <v>0</v>
      </c>
      <c r="H112" s="133">
        <f t="shared" si="18"/>
        <v>0</v>
      </c>
      <c r="I112" s="133">
        <f t="shared" si="18"/>
        <v>0</v>
      </c>
      <c r="J112" s="133">
        <f t="shared" si="18"/>
        <v>0</v>
      </c>
      <c r="K112" s="133">
        <f t="shared" si="18"/>
        <v>0</v>
      </c>
      <c r="L112" s="133">
        <f t="shared" si="18"/>
        <v>0</v>
      </c>
      <c r="M112" s="133">
        <f t="shared" si="18"/>
        <v>0</v>
      </c>
    </row>
    <row r="113" spans="1:13" ht="38.25">
      <c r="A113" s="97">
        <v>42</v>
      </c>
      <c r="B113" s="95" t="s">
        <v>23</v>
      </c>
      <c r="C113" s="132">
        <v>150000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97">
        <v>4212</v>
      </c>
      <c r="B114" s="95" t="s">
        <v>89</v>
      </c>
      <c r="C114" s="132"/>
      <c r="D114" s="132">
        <v>328000</v>
      </c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25.5">
      <c r="A115" s="97">
        <v>4241</v>
      </c>
      <c r="B115" s="95" t="s">
        <v>113</v>
      </c>
      <c r="C115" s="132"/>
      <c r="D115" s="132">
        <v>13500</v>
      </c>
      <c r="E115" s="132"/>
      <c r="F115" s="132"/>
      <c r="G115" s="132"/>
      <c r="H115" s="132"/>
      <c r="I115" s="132"/>
      <c r="J115" s="132"/>
      <c r="K115" s="132"/>
      <c r="L115" s="132"/>
      <c r="M115" s="132"/>
    </row>
    <row r="116" spans="1:13" ht="12.75">
      <c r="A116" s="97">
        <v>4227</v>
      </c>
      <c r="B116" s="95" t="s">
        <v>112</v>
      </c>
      <c r="C116" s="93"/>
      <c r="D116" s="132">
        <v>200000</v>
      </c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1:13" ht="25.5">
      <c r="A117" s="137">
        <v>5</v>
      </c>
      <c r="B117" s="95" t="s">
        <v>94</v>
      </c>
      <c r="C117" s="131">
        <f aca="true" t="shared" si="19" ref="C117:M118">SUM(C118)</f>
        <v>0</v>
      </c>
      <c r="D117" s="131">
        <f t="shared" si="19"/>
        <v>0</v>
      </c>
      <c r="E117" s="131">
        <f t="shared" si="19"/>
        <v>0</v>
      </c>
      <c r="F117" s="131">
        <f t="shared" si="19"/>
        <v>0</v>
      </c>
      <c r="G117" s="131">
        <f t="shared" si="19"/>
        <v>0</v>
      </c>
      <c r="H117" s="131">
        <f t="shared" si="19"/>
        <v>0</v>
      </c>
      <c r="I117" s="131">
        <f t="shared" si="19"/>
        <v>0</v>
      </c>
      <c r="J117" s="131">
        <f t="shared" si="19"/>
        <v>0</v>
      </c>
      <c r="K117" s="131">
        <f t="shared" si="19"/>
        <v>0</v>
      </c>
      <c r="L117" s="131">
        <f t="shared" si="19"/>
        <v>0</v>
      </c>
      <c r="M117" s="131">
        <f t="shared" si="19"/>
        <v>0</v>
      </c>
    </row>
    <row r="118" spans="1:13" ht="25.5">
      <c r="A118" s="97">
        <v>54</v>
      </c>
      <c r="B118" s="95" t="s">
        <v>95</v>
      </c>
      <c r="C118" s="131">
        <f t="shared" si="19"/>
        <v>0</v>
      </c>
      <c r="D118" s="131">
        <f t="shared" si="19"/>
        <v>0</v>
      </c>
      <c r="E118" s="131">
        <f t="shared" si="19"/>
        <v>0</v>
      </c>
      <c r="F118" s="131">
        <f t="shared" si="19"/>
        <v>0</v>
      </c>
      <c r="G118" s="131">
        <f t="shared" si="19"/>
        <v>0</v>
      </c>
      <c r="H118" s="131">
        <f t="shared" si="19"/>
        <v>0</v>
      </c>
      <c r="I118" s="131">
        <f t="shared" si="19"/>
        <v>0</v>
      </c>
      <c r="J118" s="131">
        <f t="shared" si="19"/>
        <v>0</v>
      </c>
      <c r="K118" s="131">
        <f t="shared" si="19"/>
        <v>0</v>
      </c>
      <c r="L118" s="131">
        <f t="shared" si="19"/>
        <v>0</v>
      </c>
      <c r="M118" s="131">
        <f t="shared" si="19"/>
        <v>0</v>
      </c>
    </row>
    <row r="119" spans="1:13" ht="12.75">
      <c r="A119" s="118"/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1:13" ht="102">
      <c r="A120" s="4" t="s">
        <v>10</v>
      </c>
      <c r="B120" s="83" t="s">
        <v>11</v>
      </c>
      <c r="C120" s="4" t="s">
        <v>107</v>
      </c>
      <c r="D120" s="4" t="s">
        <v>46</v>
      </c>
      <c r="E120" s="4" t="s">
        <v>47</v>
      </c>
      <c r="F120" s="4" t="s">
        <v>48</v>
      </c>
      <c r="G120" s="4" t="s">
        <v>49</v>
      </c>
      <c r="H120" s="4" t="s">
        <v>50</v>
      </c>
      <c r="I120" s="4" t="s">
        <v>51</v>
      </c>
      <c r="J120" s="4" t="s">
        <v>106</v>
      </c>
      <c r="K120" s="4" t="s">
        <v>52</v>
      </c>
      <c r="L120" s="4" t="s">
        <v>53</v>
      </c>
      <c r="M120" s="4" t="s">
        <v>54</v>
      </c>
    </row>
    <row r="121" spans="1:13" ht="12.75">
      <c r="A121" s="85"/>
      <c r="B121" s="86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1:13" ht="12.75">
      <c r="A122" s="88"/>
      <c r="B122" s="89" t="s">
        <v>25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1:13" ht="12.75">
      <c r="A123" s="91"/>
      <c r="B123" s="92" t="s">
        <v>109</v>
      </c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1:13" ht="12.75">
      <c r="A124" s="94" t="s">
        <v>37</v>
      </c>
      <c r="B124" s="95" t="s">
        <v>41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ht="12.75">
      <c r="A125" s="94" t="s">
        <v>35</v>
      </c>
      <c r="B125" s="95" t="s">
        <v>42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1:13" ht="12.75">
      <c r="A126" s="97">
        <v>3</v>
      </c>
      <c r="B126" s="95" t="s">
        <v>39</v>
      </c>
      <c r="C126" s="133">
        <v>5010500</v>
      </c>
      <c r="D126" s="133">
        <f aca="true" t="shared" si="20" ref="D126:M126">SUM(D127:D129)</f>
        <v>100000</v>
      </c>
      <c r="E126" s="133">
        <v>115000</v>
      </c>
      <c r="F126" s="133">
        <f t="shared" si="20"/>
        <v>0</v>
      </c>
      <c r="G126" s="133">
        <f t="shared" si="20"/>
        <v>0</v>
      </c>
      <c r="H126" s="133">
        <v>20000</v>
      </c>
      <c r="I126" s="133">
        <v>260000</v>
      </c>
      <c r="J126" s="133">
        <v>115000</v>
      </c>
      <c r="K126" s="133">
        <v>50000</v>
      </c>
      <c r="L126" s="133">
        <f t="shared" si="20"/>
        <v>0</v>
      </c>
      <c r="M126" s="133">
        <f t="shared" si="20"/>
        <v>0</v>
      </c>
    </row>
    <row r="127" spans="1:13" ht="12.75">
      <c r="A127" s="97">
        <v>31</v>
      </c>
      <c r="B127" s="95" t="s">
        <v>12</v>
      </c>
      <c r="C127" s="132">
        <v>3850500</v>
      </c>
      <c r="D127" s="132"/>
      <c r="E127" s="132"/>
      <c r="F127" s="132"/>
      <c r="G127" s="132"/>
      <c r="H127" s="132"/>
      <c r="I127" s="132">
        <v>160000</v>
      </c>
      <c r="J127" s="132">
        <v>115000</v>
      </c>
      <c r="K127" s="132"/>
      <c r="L127" s="132"/>
      <c r="M127" s="132"/>
    </row>
    <row r="128" spans="1:13" ht="12.75">
      <c r="A128" s="97">
        <v>32</v>
      </c>
      <c r="B128" s="95" t="s">
        <v>16</v>
      </c>
      <c r="C128" s="132">
        <v>1154000</v>
      </c>
      <c r="D128" s="132">
        <v>100000</v>
      </c>
      <c r="E128" s="132">
        <v>115000</v>
      </c>
      <c r="F128" s="132"/>
      <c r="G128" s="132"/>
      <c r="H128" s="132">
        <v>20000</v>
      </c>
      <c r="I128" s="132">
        <v>100000</v>
      </c>
      <c r="J128" s="132"/>
      <c r="K128" s="132">
        <v>50000</v>
      </c>
      <c r="L128" s="132"/>
      <c r="M128" s="132"/>
    </row>
    <row r="129" spans="1:13" ht="12.75">
      <c r="A129" s="97">
        <v>34</v>
      </c>
      <c r="B129" s="95" t="s">
        <v>20</v>
      </c>
      <c r="C129" s="132">
        <v>6500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</row>
    <row r="130" spans="1:13" ht="12.75">
      <c r="A130" s="91"/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1:13" ht="12.75">
      <c r="A131" s="94" t="s">
        <v>36</v>
      </c>
      <c r="B131" s="95" t="s">
        <v>43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ht="12.75">
      <c r="A132" s="97">
        <v>3</v>
      </c>
      <c r="B132" s="95" t="s">
        <v>39</v>
      </c>
      <c r="C132" s="133">
        <f>SUM(C133)</f>
        <v>0</v>
      </c>
      <c r="D132" s="133">
        <f aca="true" t="shared" si="21" ref="D132:M132">SUM(D133)</f>
        <v>0</v>
      </c>
      <c r="E132" s="133">
        <f t="shared" si="21"/>
        <v>0</v>
      </c>
      <c r="F132" s="133">
        <f t="shared" si="21"/>
        <v>0</v>
      </c>
      <c r="G132" s="133">
        <f t="shared" si="21"/>
        <v>0</v>
      </c>
      <c r="H132" s="133">
        <f t="shared" si="21"/>
        <v>0</v>
      </c>
      <c r="I132" s="133">
        <f t="shared" si="21"/>
        <v>0</v>
      </c>
      <c r="J132" s="133">
        <f t="shared" si="21"/>
        <v>0</v>
      </c>
      <c r="K132" s="133">
        <f t="shared" si="21"/>
        <v>0</v>
      </c>
      <c r="L132" s="133">
        <f t="shared" si="21"/>
        <v>0</v>
      </c>
      <c r="M132" s="133">
        <f t="shared" si="21"/>
        <v>0</v>
      </c>
    </row>
    <row r="133" spans="1:13" ht="12.75">
      <c r="A133" s="97">
        <v>32</v>
      </c>
      <c r="B133" s="95" t="s">
        <v>16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</row>
    <row r="134" spans="1:13" ht="25.5">
      <c r="A134" s="97">
        <v>4</v>
      </c>
      <c r="B134" s="95" t="s">
        <v>22</v>
      </c>
      <c r="C134" s="133">
        <f>SUM(C135)</f>
        <v>150000</v>
      </c>
      <c r="D134" s="133">
        <f aca="true" t="shared" si="22" ref="D134:M134">SUM(D135)</f>
        <v>650000</v>
      </c>
      <c r="E134" s="133">
        <f t="shared" si="22"/>
        <v>0</v>
      </c>
      <c r="F134" s="133">
        <f t="shared" si="22"/>
        <v>0</v>
      </c>
      <c r="G134" s="133">
        <f t="shared" si="22"/>
        <v>0</v>
      </c>
      <c r="H134" s="133">
        <f t="shared" si="22"/>
        <v>0</v>
      </c>
      <c r="I134" s="133">
        <f t="shared" si="22"/>
        <v>0</v>
      </c>
      <c r="J134" s="133">
        <f t="shared" si="22"/>
        <v>0</v>
      </c>
      <c r="K134" s="133">
        <f t="shared" si="22"/>
        <v>0</v>
      </c>
      <c r="L134" s="133">
        <f t="shared" si="22"/>
        <v>0</v>
      </c>
      <c r="M134" s="133">
        <f t="shared" si="22"/>
        <v>0</v>
      </c>
    </row>
    <row r="135" spans="1:13" ht="38.25">
      <c r="A135" s="97">
        <v>42</v>
      </c>
      <c r="B135" s="95" t="s">
        <v>23</v>
      </c>
      <c r="C135" s="132">
        <v>150000</v>
      </c>
      <c r="D135" s="132">
        <v>650000</v>
      </c>
      <c r="E135" s="132"/>
      <c r="F135" s="132"/>
      <c r="G135" s="132"/>
      <c r="H135" s="132"/>
      <c r="I135" s="132"/>
      <c r="J135" s="132"/>
      <c r="K135" s="132"/>
      <c r="L135" s="132"/>
      <c r="M135" s="132"/>
    </row>
    <row r="136" spans="1:13" ht="12.75">
      <c r="A136" s="97">
        <v>4212</v>
      </c>
      <c r="B136" s="95" t="s">
        <v>89</v>
      </c>
      <c r="C136" s="132"/>
      <c r="D136" s="132">
        <v>350000</v>
      </c>
      <c r="E136" s="132"/>
      <c r="F136" s="132"/>
      <c r="G136" s="132"/>
      <c r="H136" s="132"/>
      <c r="I136" s="132"/>
      <c r="J136" s="132"/>
      <c r="K136" s="132"/>
      <c r="L136" s="132"/>
      <c r="M136" s="132"/>
    </row>
    <row r="137" spans="1:13" ht="12.75">
      <c r="A137" s="97">
        <v>4227</v>
      </c>
      <c r="B137" s="95" t="s">
        <v>112</v>
      </c>
      <c r="C137" s="132"/>
      <c r="D137" s="132">
        <v>285000</v>
      </c>
      <c r="E137" s="132"/>
      <c r="F137" s="132"/>
      <c r="G137" s="132"/>
      <c r="H137" s="132"/>
      <c r="I137" s="132"/>
      <c r="J137" s="132"/>
      <c r="K137" s="132"/>
      <c r="L137" s="132"/>
      <c r="M137" s="132"/>
    </row>
    <row r="138" spans="1:13" ht="25.5">
      <c r="A138" s="97">
        <v>4241</v>
      </c>
      <c r="B138" s="92" t="s">
        <v>114</v>
      </c>
      <c r="C138" s="93"/>
      <c r="D138" s="93">
        <v>15000</v>
      </c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1:13" ht="25.5">
      <c r="A139" s="137">
        <v>5</v>
      </c>
      <c r="B139" s="95" t="s">
        <v>94</v>
      </c>
      <c r="C139" s="131">
        <f aca="true" t="shared" si="23" ref="C139:M140">SUM(C140)</f>
        <v>0</v>
      </c>
      <c r="D139" s="131">
        <f t="shared" si="23"/>
        <v>0</v>
      </c>
      <c r="E139" s="131">
        <f t="shared" si="23"/>
        <v>0</v>
      </c>
      <c r="F139" s="131">
        <f t="shared" si="23"/>
        <v>0</v>
      </c>
      <c r="G139" s="131">
        <f t="shared" si="23"/>
        <v>0</v>
      </c>
      <c r="H139" s="131">
        <f t="shared" si="23"/>
        <v>0</v>
      </c>
      <c r="I139" s="131">
        <f t="shared" si="23"/>
        <v>0</v>
      </c>
      <c r="J139" s="131">
        <f t="shared" si="23"/>
        <v>0</v>
      </c>
      <c r="K139" s="131">
        <f t="shared" si="23"/>
        <v>0</v>
      </c>
      <c r="L139" s="131">
        <f t="shared" si="23"/>
        <v>0</v>
      </c>
      <c r="M139" s="131">
        <f t="shared" si="23"/>
        <v>0</v>
      </c>
    </row>
    <row r="140" spans="1:13" ht="25.5">
      <c r="A140" s="97">
        <v>54</v>
      </c>
      <c r="B140" s="95" t="s">
        <v>95</v>
      </c>
      <c r="C140" s="131">
        <f t="shared" si="23"/>
        <v>0</v>
      </c>
      <c r="D140" s="131">
        <f t="shared" si="23"/>
        <v>0</v>
      </c>
      <c r="E140" s="131">
        <f t="shared" si="23"/>
        <v>0</v>
      </c>
      <c r="F140" s="131">
        <f t="shared" si="23"/>
        <v>0</v>
      </c>
      <c r="G140" s="131">
        <f t="shared" si="23"/>
        <v>0</v>
      </c>
      <c r="H140" s="131">
        <f t="shared" si="23"/>
        <v>0</v>
      </c>
      <c r="I140" s="131">
        <f t="shared" si="23"/>
        <v>0</v>
      </c>
      <c r="J140" s="131">
        <f t="shared" si="23"/>
        <v>0</v>
      </c>
      <c r="K140" s="131">
        <f t="shared" si="23"/>
        <v>0</v>
      </c>
      <c r="L140" s="131">
        <f t="shared" si="23"/>
        <v>0</v>
      </c>
      <c r="M140" s="131">
        <f t="shared" si="23"/>
        <v>0</v>
      </c>
    </row>
    <row r="141" spans="1:13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DONJI KRALJEVEC</cp:lastModifiedBy>
  <cp:lastPrinted>2020-11-23T17:49:32Z</cp:lastPrinted>
  <dcterms:created xsi:type="dcterms:W3CDTF">2013-09-11T11:00:21Z</dcterms:created>
  <dcterms:modified xsi:type="dcterms:W3CDTF">2020-12-15T06:23:00Z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